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12" documentId="8_{8A71648D-7DFA-4A6E-89A3-515B04C7F075}" xr6:coauthVersionLast="47" xr6:coauthVersionMax="47" xr10:uidLastSave="{C3EB3511-CC8D-4B4E-A17C-1364E5CC4E78}"/>
  <bookViews>
    <workbookView xWindow="20370" yWindow="-120" windowWidth="21840" windowHeight="13020" xr2:uid="{00000000-000D-0000-FFFF-FFFF00000000}"/>
  </bookViews>
  <sheets>
    <sheet name="Resumen mes" sheetId="4" r:id="rId1"/>
    <sheet name="Resumen 2024" sheetId="8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4" l="1"/>
  <c r="M4" i="4"/>
  <c r="M4" i="8"/>
  <c r="N4" i="8"/>
  <c r="O4" i="8" l="1"/>
  <c r="O4" i="4" l="1"/>
</calcChain>
</file>

<file path=xl/sharedStrings.xml><?xml version="1.0" encoding="utf-8"?>
<sst xmlns="http://schemas.openxmlformats.org/spreadsheetml/2006/main" count="74" uniqueCount="21">
  <si>
    <t>Grupo</t>
  </si>
  <si>
    <t>Sistema</t>
  </si>
  <si>
    <t>Cód. Afil</t>
  </si>
  <si>
    <t>Afiliado</t>
  </si>
  <si>
    <t>Venta</t>
  </si>
  <si>
    <t>TOTAL</t>
  </si>
  <si>
    <t>Punta</t>
  </si>
  <si>
    <t>Mes</t>
  </si>
  <si>
    <t>Monto</t>
  </si>
  <si>
    <t>Compra</t>
  </si>
  <si>
    <t>Transaccional</t>
  </si>
  <si>
    <t>Registro</t>
  </si>
  <si>
    <t>Futuro Electricidad Mensual</t>
  </si>
  <si>
    <t>Num_Opes</t>
  </si>
  <si>
    <t>Cantidad</t>
  </si>
  <si>
    <t>Resumen del mercado de Derivados Energéticos - Derivex</t>
  </si>
  <si>
    <t>CORREDORES DAVIVIENDA S.A.COMISIONISTA DE BOLSA</t>
  </si>
  <si>
    <t>BTG PACTUAL S.A. COMISIONISTA DE BOLSA</t>
  </si>
  <si>
    <t>Informe del 1 al 29 de febrero de 2024</t>
  </si>
  <si>
    <t>Informe del 1 de enero al 29 de febrero de 2024</t>
  </si>
  <si>
    <t>Monto negociado (Millones $COP)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</si>
</sst>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yyyy\-mm"/>
    <numFmt numFmtId="165" formatCode="_-&quot;$&quot;\ * #,##0_-;\-&quot;$&quot;\ * #,##0_-;_-&quot;$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b/>
      <sz val="18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5"/>
      <name val="Century Gothic"/>
      <family val="2"/>
    </font>
    <font>
      <sz val="10"/>
      <color theme="5"/>
      <name val="Century Gothic"/>
      <family val="2"/>
    </font>
    <font>
      <b/>
      <sz val="9"/>
      <color theme="0"/>
      <name val="Century Gothic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165" fontId="3" fillId="0" borderId="9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164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7"/>
      <tableStyleElement type="headerRow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7BA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0-4146-995D-FCC1226597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80-4146-995D-FCC1226597F5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80-4146-995D-FCC1226597F5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0-4146-995D-FCC1226597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mes'!$M$3:$N$3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mes'!$M$4:$N$4</c:f>
              <c:numCache>
                <c:formatCode>_-"$"\ * #,##0_-;\-"$"\ * #,##0_-;_-"$"\ * "-"??_-;_-@_-</c:formatCode>
                <c:ptCount val="2"/>
                <c:pt idx="0">
                  <c:v>2880</c:v>
                </c:pt>
                <c:pt idx="1">
                  <c:v>56852.639999999999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0-4146-995D-FCC1226597F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64-4EB2-916E-4D914F3E5A5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64-4EB2-916E-4D914F3E5A5E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EB2-916E-4D914F3E5A5E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EB2-916E-4D914F3E5A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2024'!$M$3:$N$3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2024'!$M$4:$N$4</c:f>
              <c:numCache>
                <c:formatCode>_-"$"\ * #,##0_-;\-"$"\ * #,##0_-;_-"$"\ * "-"??_-;_-@_-</c:formatCode>
                <c:ptCount val="2"/>
                <c:pt idx="0">
                  <c:v>82260</c:v>
                </c:pt>
                <c:pt idx="1">
                  <c:v>137067.84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4-4EB2-916E-4D914F3E5A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524A07D-B822-4527-B21D-087F114D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3FAAE7F-65BE-4F3E-A4BC-05F9FF94E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AAE178-751D-4A55-8412-41A71A6F7853}" name="Tabla13" displayName="Tabla13" ref="B3:J6" totalsRowShown="0" headerRowDxfId="25" headerRowBorderDxfId="24" tableBorderDxfId="23" totalsRowBorderDxfId="22">
  <sortState xmlns:xlrd2="http://schemas.microsoft.com/office/spreadsheetml/2017/richdata2" ref="B4:I5">
    <sortCondition ref="B3:B5"/>
  </sortState>
  <tableColumns count="9">
    <tableColumn id="1" xr3:uid="{FB7FA7A0-DEEE-4514-977A-F7F1D7D862A6}" name="Punta" dataDxfId="21"/>
    <tableColumn id="2" xr3:uid="{46A1F31D-095B-4C26-889B-673DF46E16EA}" name="Mes" dataDxfId="20"/>
    <tableColumn id="3" xr3:uid="{29372062-8A36-48C6-83CC-7446BF2A2300}" name="Grupo" dataDxfId="19"/>
    <tableColumn id="4" xr3:uid="{0D98D690-2CAE-475C-8B4E-CC9BEA9C5997}" name="Sistema" dataDxfId="18"/>
    <tableColumn id="5" xr3:uid="{F00538AB-C8ED-48BE-B59B-247108869FFC}" name="Cód. Afil" dataDxfId="17"/>
    <tableColumn id="6" xr3:uid="{7E0AC425-1182-4A5C-85A6-6C7CAE666D6E}" name="Afiliado" dataDxfId="16"/>
    <tableColumn id="7" xr3:uid="{AB42A922-E343-4035-90D5-88B383388D4A}" name="Cantidad" dataDxfId="15"/>
    <tableColumn id="8" xr3:uid="{CD2F39D8-1CCE-49C6-967C-F00A7B036DAE}" name="Monto" dataDxfId="14" dataCellStyle="Moneda"/>
    <tableColumn id="13" xr3:uid="{F6260F9A-03B4-47C6-AE5C-E442CEABD48E}" name="Num_Opes" dataDxfId="13" dataCellStyle="Moned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EEEF9-7C3C-4418-85C5-43741232C60E}" name="Tabla132" displayName="Tabla132" ref="B3:J11" totalsRowShown="0" headerRowDxfId="12" headerRowBorderDxfId="11" tableBorderDxfId="10" totalsRowBorderDxfId="9">
  <sortState xmlns:xlrd2="http://schemas.microsoft.com/office/spreadsheetml/2017/richdata2" ref="B4:I5">
    <sortCondition ref="B3:B5"/>
  </sortState>
  <tableColumns count="9">
    <tableColumn id="1" xr3:uid="{EFB538F5-56F0-48C6-9712-A53F85E76B1D}" name="Punta" dataDxfId="8"/>
    <tableColumn id="2" xr3:uid="{1E490471-F59F-4B25-A2E7-FEDAA3432B08}" name="Mes" dataDxfId="7"/>
    <tableColumn id="3" xr3:uid="{9977DB90-9DCD-4369-BD63-30C37C4568A2}" name="Grupo" dataDxfId="6"/>
    <tableColumn id="4" xr3:uid="{731D762C-EFCC-4B07-8C90-CC30B5885DC0}" name="Sistema" dataDxfId="5"/>
    <tableColumn id="5" xr3:uid="{99D029D8-7352-4C44-A6EC-1B5C8C7CDA33}" name="Cód. Afil" dataDxfId="4"/>
    <tableColumn id="6" xr3:uid="{B6B383BC-F21B-4F4F-88D7-728892C199A0}" name="Afiliado" dataDxfId="3"/>
    <tableColumn id="7" xr3:uid="{A1361587-B123-4F71-BA2A-E92F9952912D}" name="Cantidad" dataDxfId="2"/>
    <tableColumn id="8" xr3:uid="{A117191E-454C-4F39-B1FE-DE7ACB9D2590}" name="Monto" dataDxfId="1" dataCellStyle="Moneda"/>
    <tableColumn id="13" xr3:uid="{15511736-1576-4D16-99BB-66E1469BD57A}" name="Num_Opes" dataDxfId="0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E25-2958-41F1-BCF5-7170CB5B7782}">
  <dimension ref="A1:IY6"/>
  <sheetViews>
    <sheetView showGridLines="0" tabSelected="1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18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45323</v>
      </c>
      <c r="D4" s="6" t="s">
        <v>12</v>
      </c>
      <c r="E4" s="6" t="s">
        <v>10</v>
      </c>
      <c r="F4" s="6">
        <v>2</v>
      </c>
      <c r="G4" s="6" t="s">
        <v>16</v>
      </c>
      <c r="H4" s="17">
        <v>178</v>
      </c>
      <c r="I4" s="8">
        <v>26986320000</v>
      </c>
      <c r="J4" s="15">
        <v>21</v>
      </c>
      <c r="M4" s="8">
        <f>+SUMIFS(Tabla13[Monto],Tabla13[Afiliado],M3)/1000000</f>
        <v>2880</v>
      </c>
      <c r="N4" s="8">
        <f>+SUMIFS(Tabla13[Monto],Tabla13[Afiliado],N3)/1000000</f>
        <v>56852.639999999999</v>
      </c>
      <c r="O4" s="10">
        <f>+SUM(M4:N4)</f>
        <v>59732.639999999999</v>
      </c>
    </row>
    <row r="5" spans="1:15" ht="14.25" x14ac:dyDescent="0.2">
      <c r="B5" s="6" t="s">
        <v>4</v>
      </c>
      <c r="C5" s="7">
        <v>45323</v>
      </c>
      <c r="D5" s="6" t="s">
        <v>12</v>
      </c>
      <c r="E5" s="6" t="s">
        <v>10</v>
      </c>
      <c r="F5" s="6">
        <v>2</v>
      </c>
      <c r="G5" s="6" t="s">
        <v>16</v>
      </c>
      <c r="H5" s="17">
        <v>198</v>
      </c>
      <c r="I5" s="8">
        <v>29866320000</v>
      </c>
      <c r="J5" s="15">
        <v>22</v>
      </c>
    </row>
    <row r="6" spans="1:15" ht="14.25" x14ac:dyDescent="0.2">
      <c r="B6" s="6" t="s">
        <v>9</v>
      </c>
      <c r="C6" s="7">
        <v>45323</v>
      </c>
      <c r="D6" s="6" t="s">
        <v>12</v>
      </c>
      <c r="E6" s="6" t="s">
        <v>10</v>
      </c>
      <c r="F6" s="6">
        <v>50</v>
      </c>
      <c r="G6" s="6" t="s">
        <v>17</v>
      </c>
      <c r="H6" s="17">
        <v>20</v>
      </c>
      <c r="I6" s="8">
        <v>2880000000</v>
      </c>
      <c r="J6" s="15">
        <v>1</v>
      </c>
    </row>
  </sheetData>
  <mergeCells count="3">
    <mergeCell ref="B1:J1"/>
    <mergeCell ref="B2:J2"/>
    <mergeCell ref="M2:O2"/>
  </mergeCells>
  <phoneticPr fontId="9" type="noConversion"/>
  <pageMargins left="1" right="1" top="1" bottom="1" header="1" footer="1"/>
  <pageSetup orientation="portrait" horizontalDpi="0" verticalDpi="0"/>
  <headerFooter alignWithMargins="0">
    <oddFooter>&amp;L&amp;C&amp;R</oddFooter>
  </headerFooter>
  <ignoredErrors>
    <ignoredError sqref="O4 O3" unlocked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AE3E-70AF-473D-B99D-C95EBD01D2B4}">
  <dimension ref="A1:IY11"/>
  <sheetViews>
    <sheetView showGridLines="0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19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45292</v>
      </c>
      <c r="D4" s="6" t="s">
        <v>12</v>
      </c>
      <c r="E4" s="6" t="s">
        <v>10</v>
      </c>
      <c r="F4" s="6">
        <v>2</v>
      </c>
      <c r="G4" s="6" t="s">
        <v>16</v>
      </c>
      <c r="H4" s="17">
        <v>360</v>
      </c>
      <c r="I4" s="8">
        <v>54432000000</v>
      </c>
      <c r="J4" s="15">
        <v>12</v>
      </c>
      <c r="M4" s="8">
        <f>+SUMIFS(Tabla132[Monto],Tabla132[Afiliado],M3)/1000000</f>
        <v>82260</v>
      </c>
      <c r="N4" s="8">
        <f>+SUMIFS(Tabla132[Monto],Tabla132[Afiliado],N3)/1000000</f>
        <v>137067.84</v>
      </c>
      <c r="O4" s="10">
        <f>+SUM(M4:N4)</f>
        <v>219327.84</v>
      </c>
    </row>
    <row r="5" spans="1:15" ht="14.25" x14ac:dyDescent="0.2">
      <c r="B5" s="6" t="s">
        <v>9</v>
      </c>
      <c r="C5" s="7">
        <v>45292</v>
      </c>
      <c r="D5" s="6" t="s">
        <v>12</v>
      </c>
      <c r="E5" s="6" t="s">
        <v>11</v>
      </c>
      <c r="F5" s="6">
        <v>2</v>
      </c>
      <c r="G5" s="6" t="s">
        <v>16</v>
      </c>
      <c r="H5" s="17">
        <v>182</v>
      </c>
      <c r="I5" s="8">
        <v>25365600000</v>
      </c>
      <c r="J5" s="15">
        <v>7</v>
      </c>
    </row>
    <row r="6" spans="1:15" ht="14.25" x14ac:dyDescent="0.2">
      <c r="B6" s="6" t="s">
        <v>4</v>
      </c>
      <c r="C6" s="7">
        <v>45292</v>
      </c>
      <c r="D6" s="6" t="s">
        <v>12</v>
      </c>
      <c r="E6" s="6" t="s">
        <v>11</v>
      </c>
      <c r="F6" s="6">
        <v>2</v>
      </c>
      <c r="G6" s="6" t="s">
        <v>16</v>
      </c>
      <c r="H6" s="17">
        <v>2</v>
      </c>
      <c r="I6" s="8">
        <v>417600000</v>
      </c>
      <c r="J6" s="15">
        <v>1</v>
      </c>
    </row>
    <row r="7" spans="1:15" ht="14.25" x14ac:dyDescent="0.2">
      <c r="B7" s="6" t="s">
        <v>4</v>
      </c>
      <c r="C7" s="7">
        <v>45292</v>
      </c>
      <c r="D7" s="6" t="s">
        <v>12</v>
      </c>
      <c r="E7" s="6" t="s">
        <v>10</v>
      </c>
      <c r="F7" s="6">
        <v>50</v>
      </c>
      <c r="G7" s="6" t="s">
        <v>17</v>
      </c>
      <c r="H7" s="17">
        <v>360</v>
      </c>
      <c r="I7" s="8">
        <v>54432000000</v>
      </c>
      <c r="J7" s="15">
        <v>12</v>
      </c>
    </row>
    <row r="8" spans="1:15" ht="14.25" x14ac:dyDescent="0.2">
      <c r="B8" s="6" t="s">
        <v>4</v>
      </c>
      <c r="C8" s="7">
        <v>45292</v>
      </c>
      <c r="D8" s="6" t="s">
        <v>12</v>
      </c>
      <c r="E8" s="6" t="s">
        <v>11</v>
      </c>
      <c r="F8" s="6">
        <v>50</v>
      </c>
      <c r="G8" s="6" t="s">
        <v>17</v>
      </c>
      <c r="H8" s="17">
        <v>180</v>
      </c>
      <c r="I8" s="8">
        <v>24948000000</v>
      </c>
      <c r="J8" s="15">
        <v>6</v>
      </c>
    </row>
    <row r="9" spans="1:15" ht="14.25" x14ac:dyDescent="0.2">
      <c r="B9" s="6" t="s">
        <v>9</v>
      </c>
      <c r="C9" s="7">
        <v>45323</v>
      </c>
      <c r="D9" s="6" t="s">
        <v>12</v>
      </c>
      <c r="E9" s="6" t="s">
        <v>10</v>
      </c>
      <c r="F9" s="6">
        <v>2</v>
      </c>
      <c r="G9" s="6" t="s">
        <v>16</v>
      </c>
      <c r="H9" s="17">
        <v>178</v>
      </c>
      <c r="I9" s="8">
        <v>26986320000</v>
      </c>
      <c r="J9" s="15">
        <v>21</v>
      </c>
    </row>
    <row r="10" spans="1:15" ht="14.25" x14ac:dyDescent="0.2">
      <c r="B10" s="6" t="s">
        <v>4</v>
      </c>
      <c r="C10" s="7">
        <v>45323</v>
      </c>
      <c r="D10" s="6" t="s">
        <v>12</v>
      </c>
      <c r="E10" s="6" t="s">
        <v>10</v>
      </c>
      <c r="F10" s="6">
        <v>2</v>
      </c>
      <c r="G10" s="6" t="s">
        <v>16</v>
      </c>
      <c r="H10" s="17">
        <v>198</v>
      </c>
      <c r="I10" s="8">
        <v>29866320000</v>
      </c>
      <c r="J10" s="15">
        <v>22</v>
      </c>
    </row>
    <row r="11" spans="1:15" ht="14.25" x14ac:dyDescent="0.2">
      <c r="B11" s="11" t="s">
        <v>9</v>
      </c>
      <c r="C11" s="12">
        <v>45323</v>
      </c>
      <c r="D11" s="11" t="s">
        <v>12</v>
      </c>
      <c r="E11" s="11" t="s">
        <v>10</v>
      </c>
      <c r="F11" s="11">
        <v>50</v>
      </c>
      <c r="G11" s="11" t="s">
        <v>17</v>
      </c>
      <c r="H11" s="18">
        <v>20</v>
      </c>
      <c r="I11" s="13">
        <v>2880000000</v>
      </c>
      <c r="J11" s="16">
        <v>1</v>
      </c>
    </row>
  </sheetData>
  <mergeCells count="3">
    <mergeCell ref="B1:J1"/>
    <mergeCell ref="B2:J2"/>
    <mergeCell ref="M2:O2"/>
  </mergeCells>
  <pageMargins left="1" right="1" top="1" bottom="1" header="1" footer="1"/>
  <pageSetup orientation="portrait" horizontalDpi="0" verticalDpi="0"/>
  <headerFooter alignWithMargins="0">
    <oddFooter>&amp;L&amp;C&amp;R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062920-4020-40dc-9015-c52fc1b6f476">
      <Terms xmlns="http://schemas.microsoft.com/office/infopath/2007/PartnerControls"/>
    </lcf76f155ced4ddcb4097134ff3c332f>
    <TaxCatchAll xmlns="72e9f21c-8664-4aad-aa68-4f5e72fc5d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DF2566B3FF342A26CA12F0529358D" ma:contentTypeVersion="15" ma:contentTypeDescription="Crear nuevo documento." ma:contentTypeScope="" ma:versionID="9b39ecad711d3b4932a48f12971d8a01">
  <xsd:schema xmlns:xsd="http://www.w3.org/2001/XMLSchema" xmlns:xs="http://www.w3.org/2001/XMLSchema" xmlns:p="http://schemas.microsoft.com/office/2006/metadata/properties" xmlns:ns2="df062920-4020-40dc-9015-c52fc1b6f476" xmlns:ns3="72e9f21c-8664-4aad-aa68-4f5e72fc5d76" targetNamespace="http://schemas.microsoft.com/office/2006/metadata/properties" ma:root="true" ma:fieldsID="afc04655fa27a6702611687c7f880f2f" ns2:_="" ns3:_="">
    <xsd:import namespace="df062920-4020-40dc-9015-c52fc1b6f476"/>
    <xsd:import namespace="72e9f21c-8664-4aad-aa68-4f5e72fc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62920-4020-40dc-9015-c52fc1b6f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b40abcd-3e59-4edb-908f-3fa5816c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f21c-8664-4aad-aa68-4f5e72fc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bb83a52-a399-4860-a231-e16657fbdcb9}" ma:internalName="TaxCatchAll" ma:showField="CatchAllData" ma:web="72e9f21c-8664-4aad-aa68-4f5e72fc5d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2C18C-95CC-4ED9-90D7-155A4060E099}">
  <ds:schemaRefs>
    <ds:schemaRef ds:uri="http://schemas.microsoft.com/office/2006/metadata/properties"/>
    <ds:schemaRef ds:uri="http://schemas.microsoft.com/office/infopath/2007/PartnerControls"/>
    <ds:schemaRef ds:uri="df062920-4020-40dc-9015-c52fc1b6f476"/>
    <ds:schemaRef ds:uri="72e9f21c-8664-4aad-aa68-4f5e72fc5d76"/>
  </ds:schemaRefs>
</ds:datastoreItem>
</file>

<file path=customXml/itemProps2.xml><?xml version="1.0" encoding="utf-8"?>
<ds:datastoreItem xmlns:ds="http://schemas.openxmlformats.org/officeDocument/2006/customXml" ds:itemID="{0EAB144C-50C8-4CFE-B98E-2D85A6142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62920-4020-40dc-9015-c52fc1b6f476"/>
    <ds:schemaRef ds:uri="72e9f21c-8664-4aad-aa68-4f5e72fc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84BE1B-DD16-47A6-B3D1-B852E7D845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Resumen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2024-02-06T17:02:01Z</dcterms:created>
  <dcterms:modified xsi:type="dcterms:W3CDTF">2024-06-28T21:12:54Z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59d3f7b7-19bb-41b3-943c-a066549e762f</vt:lpwstr>
  </property>
  <property fmtid="{D5CDD505-2E9C-101B-9397-08002B2CF9AE}" pid="3" name="ContentTypeId">
    <vt:lpwstr>0x010100BFCDF2566B3FF342A26CA12F0529358D</vt:lpwstr>
  </property>
  <property fmtid="{D5CDD505-2E9C-101B-9397-08002B2CF9AE}" pid="4" name="MediaServiceImageTags">
    <vt:lpwstr/>
  </property>
</Properties>
</file>