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30" documentId="8_{00948FA5-4530-4DA4-B9BC-6F407BA59CF0}" xr6:coauthVersionLast="47" xr6:coauthVersionMax="47" xr10:uidLastSave="{70CEE3AA-41C1-4E8F-93C1-D823EE50F8AA}"/>
  <bookViews>
    <workbookView xWindow="-120" yWindow="-120" windowWidth="20730" windowHeight="1104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4" l="1"/>
  <c r="M4" i="4"/>
  <c r="N4" i="8"/>
  <c r="M4" i="8"/>
  <c r="O4" i="8" l="1"/>
  <c r="O4" i="4" l="1"/>
</calcChain>
</file>

<file path=xl/sharedStrings.xml><?xml version="1.0" encoding="utf-8"?>
<sst xmlns="http://schemas.openxmlformats.org/spreadsheetml/2006/main" count="158" uniqueCount="23">
  <si>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</si>
  <si>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</si>
  <si>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</si>
  <si>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</si>
  <si>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</si>
  <si>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</si>
  <si>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</si>
  <si>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</si>
  <si>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</si>
  <si>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</si>
  <si>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</si>
  <si>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</si>
  <si>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</si>
  <si>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</si>
  <si>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</si>
  <si>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</si>
  <si>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</si>
  <si>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</si>
  <si>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</si>
  <si>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Informe del 1 al 31 de mayo de 2024</t>
  </si>
  <si>
    <t>Futuro Bloque Horario Dia Electricidad Mensual</t>
  </si>
  <si>
    <t>Informe del 1 de enero al 31 de mayo de 2024</t>
  </si>
  <si>
    <t>Monto negociado (Millones $COP)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</si>
</sst>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40392780495705927"/>
                  <c:y val="8.38367541564756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-1.5836491070155324E-2"/>
                  <c:y val="-0.22790841380689661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0</c:v>
                </c:pt>
                <c:pt idx="1">
                  <c:v>31512.1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>
                <a:solidFill>
                  <a:schemeClr val="tx2">
                    <a:lumMod val="75000"/>
                  </a:schemeClr>
                </a:solidFill>
              </a:rPr>
              <a:t>Participación</a:t>
            </a:r>
            <a:r>
              <a:rPr lang="es-CO" baseline="0">
                <a:solidFill>
                  <a:schemeClr val="tx2">
                    <a:lumMod val="75000"/>
                  </a:schemeClr>
                </a:solidFill>
              </a:rPr>
              <a:t> por monto negociado</a:t>
            </a:r>
            <a:br>
              <a:rPr lang="es-CO" baseline="0">
                <a:solidFill>
                  <a:schemeClr val="tx2">
                    <a:lumMod val="75000"/>
                  </a:schemeClr>
                </a:solidFill>
              </a:rPr>
            </a:br>
            <a:r>
              <a:rPr lang="es-CO" baseline="0">
                <a:solidFill>
                  <a:schemeClr val="tx2">
                    <a:lumMod val="75000"/>
                  </a:schemeClr>
                </a:solidFill>
              </a:rPr>
              <a:t>(Millones $COP)</a:t>
            </a:r>
            <a:endParaRPr lang="es-CO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97113.535199999998</c:v>
                </c:pt>
                <c:pt idx="1">
                  <c:v>195186.86079999999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9" totalsRowShown="0" headerRowDxfId="25" headerRowBorderDxfId="24" tableBorderDxfId="23" totalsRowBorderDxfId="22">
  <sortState xmlns:xlrd2="http://schemas.microsoft.com/office/spreadsheetml/2017/richdata2" ref="B4:J8">
    <sortCondition ref="B3:B8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29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9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22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45413</v>
      </c>
      <c r="D4" s="6" t="s">
        <v>12</v>
      </c>
      <c r="E4" s="6" t="s">
        <v>10</v>
      </c>
      <c r="F4" s="6">
        <v>2</v>
      </c>
      <c r="G4" s="6" t="s">
        <v>16</v>
      </c>
      <c r="H4" s="17">
        <v>98</v>
      </c>
      <c r="I4" s="8">
        <v>12517200000</v>
      </c>
      <c r="J4" s="15">
        <v>14</v>
      </c>
      <c r="M4" s="8">
        <f>+SUMIFS(Tabla13[Monto],Tabla13[Afiliado],M3)/1000000</f>
        <v>0</v>
      </c>
      <c r="N4" s="8">
        <f>+SUMIFS(Tabla13[Monto],Tabla13[Afiliado],N3)/1000000</f>
        <v>31512.1</v>
      </c>
      <c r="O4" s="10">
        <f>+SUM(M4:N4)</f>
        <v>31512.1</v>
      </c>
    </row>
    <row r="5" spans="1:15" ht="14.25" x14ac:dyDescent="0.2">
      <c r="B5" s="6" t="s">
        <v>9</v>
      </c>
      <c r="C5" s="7">
        <v>45413</v>
      </c>
      <c r="D5" s="6" t="s">
        <v>18</v>
      </c>
      <c r="E5" s="6" t="s">
        <v>10</v>
      </c>
      <c r="F5" s="6">
        <v>2</v>
      </c>
      <c r="G5" s="6" t="s">
        <v>16</v>
      </c>
      <c r="H5" s="17">
        <v>53</v>
      </c>
      <c r="I5" s="8">
        <v>178850000</v>
      </c>
      <c r="J5" s="15">
        <v>3</v>
      </c>
    </row>
    <row r="6" spans="1:15" ht="14.25" x14ac:dyDescent="0.2">
      <c r="B6" s="6" t="s">
        <v>9</v>
      </c>
      <c r="C6" s="7">
        <v>45413</v>
      </c>
      <c r="D6" s="6" t="s">
        <v>20</v>
      </c>
      <c r="E6" s="6" t="s">
        <v>10</v>
      </c>
      <c r="F6" s="6">
        <v>2</v>
      </c>
      <c r="G6" s="6" t="s">
        <v>16</v>
      </c>
      <c r="H6" s="17">
        <v>60</v>
      </c>
      <c r="I6" s="8">
        <v>3060000000</v>
      </c>
      <c r="J6" s="15">
        <v>3</v>
      </c>
    </row>
    <row r="7" spans="1:15" ht="14.25" x14ac:dyDescent="0.2">
      <c r="B7" s="11" t="s">
        <v>4</v>
      </c>
      <c r="C7" s="12">
        <v>45413</v>
      </c>
      <c r="D7" s="11" t="s">
        <v>12</v>
      </c>
      <c r="E7" s="11" t="s">
        <v>10</v>
      </c>
      <c r="F7" s="11">
        <v>2</v>
      </c>
      <c r="G7" s="11" t="s">
        <v>16</v>
      </c>
      <c r="H7" s="18">
        <v>98</v>
      </c>
      <c r="I7" s="13">
        <v>12517200000</v>
      </c>
      <c r="J7" s="16">
        <v>14</v>
      </c>
    </row>
    <row r="8" spans="1:15" ht="14.25" x14ac:dyDescent="0.2">
      <c r="B8" s="11" t="s">
        <v>4</v>
      </c>
      <c r="C8" s="12">
        <v>45413</v>
      </c>
      <c r="D8" s="11" t="s">
        <v>18</v>
      </c>
      <c r="E8" s="11" t="s">
        <v>10</v>
      </c>
      <c r="F8" s="11">
        <v>2</v>
      </c>
      <c r="G8" s="11" t="s">
        <v>16</v>
      </c>
      <c r="H8" s="18">
        <v>53</v>
      </c>
      <c r="I8" s="13">
        <v>178850000</v>
      </c>
      <c r="J8" s="16">
        <v>3</v>
      </c>
    </row>
    <row r="9" spans="1:15" ht="14.25" x14ac:dyDescent="0.2">
      <c r="B9" s="11" t="s">
        <v>4</v>
      </c>
      <c r="C9" s="12">
        <v>45413</v>
      </c>
      <c r="D9" s="11" t="s">
        <v>20</v>
      </c>
      <c r="E9" s="11" t="s">
        <v>10</v>
      </c>
      <c r="F9" s="11">
        <v>2</v>
      </c>
      <c r="G9" s="11" t="s">
        <v>16</v>
      </c>
      <c r="H9" s="18">
        <v>60</v>
      </c>
      <c r="I9" s="13">
        <v>3060000000</v>
      </c>
      <c r="J9" s="16">
        <v>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29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21</v>
      </c>
      <c r="C2" s="22"/>
      <c r="D2" s="22"/>
      <c r="E2" s="22"/>
      <c r="F2" s="22"/>
      <c r="G2" s="22"/>
      <c r="H2" s="22"/>
      <c r="I2" s="22"/>
      <c r="J2" s="22"/>
      <c r="M2" s="23" t="s">
        <v>22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97113.535199999998</v>
      </c>
      <c r="N4" s="8">
        <f>+SUMIFS(Tabla132[Monto],Tabla132[Afiliado],N3)/1000000</f>
        <v>195186.86079999999</v>
      </c>
      <c r="O4" s="10">
        <f>+SUM(M4:N4)</f>
        <v>292300.39600000001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20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20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